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m-fs-02.enterprise.ri.gov\DEM-AIR\HOME\brianna.seltzer\Documents\Regulation CBAs\Regulation 51\"/>
    </mc:Choice>
  </mc:AlternateContent>
  <xr:revisionPtr revIDLastSave="0" documentId="10_ncr:100000_{FAD6E36D-83DE-474C-802B-97E953C0D0F4}" xr6:coauthVersionLast="31" xr6:coauthVersionMax="31" xr10:uidLastSave="{00000000-0000-0000-0000-000000000000}"/>
  <bookViews>
    <workbookView xWindow="0" yWindow="0" windowWidth="10890" windowHeight="9090" xr2:uid="{E61DD693-B37E-4335-8993-9E4A9972738A}"/>
  </bookViews>
  <sheets>
    <sheet name="NPV Chart" sheetId="2" r:id="rId1"/>
    <sheet name="Sensitivity Analysis" sheetId="6" r:id="rId2"/>
    <sheet name="CB Chart" sheetId="1" r:id="rId3"/>
    <sheet name="Sources" sheetId="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6" l="1"/>
  <c r="I11" i="6"/>
  <c r="I12" i="6"/>
  <c r="I10" i="6"/>
  <c r="I15" i="6" s="1"/>
  <c r="C5" i="6" s="1"/>
  <c r="I10" i="2"/>
  <c r="H13" i="6"/>
  <c r="H12" i="6"/>
  <c r="H11" i="6"/>
  <c r="H10" i="6"/>
  <c r="G12" i="6"/>
  <c r="I11" i="2" l="1"/>
  <c r="I15" i="2" s="1"/>
  <c r="C5" i="2" s="1"/>
  <c r="I12" i="2"/>
  <c r="I13" i="2"/>
  <c r="H11" i="2"/>
  <c r="H12" i="2"/>
  <c r="H13" i="2"/>
  <c r="H10" i="2"/>
</calcChain>
</file>

<file path=xl/sharedStrings.xml><?xml version="1.0" encoding="utf-8"?>
<sst xmlns="http://schemas.openxmlformats.org/spreadsheetml/2006/main" count="80" uniqueCount="50">
  <si>
    <t>Assumptions</t>
  </si>
  <si>
    <t>Sensitivty Analysis Factors</t>
  </si>
  <si>
    <t>Initial Cost</t>
  </si>
  <si>
    <t>Discount Rate</t>
  </si>
  <si>
    <t>Lifespan</t>
  </si>
  <si>
    <t>Total Benefit</t>
  </si>
  <si>
    <t>Annual Benefit</t>
  </si>
  <si>
    <t>Year</t>
  </si>
  <si>
    <t>Annual benefits</t>
  </si>
  <si>
    <t>Annual Net Benefit</t>
  </si>
  <si>
    <t>NPV</t>
  </si>
  <si>
    <t xml:space="preserve">Cost </t>
  </si>
  <si>
    <t>$</t>
  </si>
  <si>
    <t>Source</t>
  </si>
  <si>
    <t>Benefit</t>
  </si>
  <si>
    <t>Compliant Resins</t>
  </si>
  <si>
    <t>Compliant Gel Coat</t>
  </si>
  <si>
    <t>Compliant Cleaning Materials</t>
  </si>
  <si>
    <t>Improved Air Quality</t>
  </si>
  <si>
    <t xml:space="preserve">Ozone </t>
  </si>
  <si>
    <t>1 gal/1 lb.</t>
  </si>
  <si>
    <t xml:space="preserve">Discount Rate: </t>
  </si>
  <si>
    <t>https://www.nrc.gov/docs/ML1224/ML12240A237.pdf</t>
  </si>
  <si>
    <t>http://health.ri.gov/data/chronicconditions/</t>
  </si>
  <si>
    <t xml:space="preserve">Initial Cost (per facility) </t>
  </si>
  <si>
    <t>VS</t>
  </si>
  <si>
    <t>Current Resin Price</t>
  </si>
  <si>
    <t>Current Gel Coat Price</t>
  </si>
  <si>
    <t>Current Cleaning Materials Price</t>
  </si>
  <si>
    <t>EPA</t>
  </si>
  <si>
    <t>Asthma -Annual</t>
  </si>
  <si>
    <t>Agriculture - Annual</t>
  </si>
  <si>
    <t>Ozone - by 2020</t>
  </si>
  <si>
    <t>Florida Fiberglass</t>
  </si>
  <si>
    <t>*</t>
  </si>
  <si>
    <t>Total Benefit (Year 2020)</t>
  </si>
  <si>
    <t>Tooling Materials</t>
  </si>
  <si>
    <t>1/gal</t>
  </si>
  <si>
    <t>Compliant Tooling Materials</t>
  </si>
  <si>
    <t>1 gal</t>
  </si>
  <si>
    <t>https://fiberglassflorida.com/fiberglass-resin/fiberglass-gel-coat-and-pigments/tooling-gel-coat.html</t>
  </si>
  <si>
    <t>(Difference)</t>
  </si>
  <si>
    <t>vs 74</t>
  </si>
  <si>
    <t>vs 50</t>
  </si>
  <si>
    <t>vs 180</t>
  </si>
  <si>
    <t>per year</t>
  </si>
  <si>
    <t>Sensitivity</t>
  </si>
  <si>
    <t>Analysis</t>
  </si>
  <si>
    <t>Annual Cost</t>
  </si>
  <si>
    <t>Sensitivity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</si>
</sst>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24" applyNumberFormat="0" applyAlignment="0" applyProtection="0"/>
    <xf numFmtId="0" fontId="13" fillId="10" borderId="25" applyNumberFormat="0" applyAlignment="0" applyProtection="0"/>
    <xf numFmtId="0" fontId="14" fillId="10" borderId="24" applyNumberFormat="0" applyAlignment="0" applyProtection="0"/>
    <xf numFmtId="0" fontId="15" fillId="0" borderId="26" applyNumberFormat="0" applyFill="0" applyAlignment="0" applyProtection="0"/>
    <xf numFmtId="0" fontId="16" fillId="11" borderId="27" applyNumberFormat="0" applyAlignment="0" applyProtection="0"/>
    <xf numFmtId="0" fontId="17" fillId="0" borderId="0" applyNumberFormat="0" applyFill="0" applyBorder="0" applyAlignment="0" applyProtection="0"/>
    <xf numFmtId="0" fontId="6" fillId="12" borderId="2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29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1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</cellStyleXfs>
  <cellXfs count="69">
    <xf numFmtId="0" fontId="0" fillId="0" borderId="0" xfId="0"/>
    <xf numFmtId="0" fontId="3" fillId="0" borderId="3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8" fontId="4" fillId="2" borderId="6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wrapText="1"/>
    </xf>
    <xf numFmtId="9" fontId="2" fillId="3" borderId="6" xfId="0" applyNumberFormat="1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right" wrapText="1"/>
    </xf>
    <xf numFmtId="8" fontId="2" fillId="2" borderId="6" xfId="0" applyNumberFormat="1" applyFont="1" applyFill="1" applyBorder="1" applyAlignment="1">
      <alignment horizontal="right" wrapText="1"/>
    </xf>
    <xf numFmtId="8" fontId="2" fillId="3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wrapText="1"/>
    </xf>
    <xf numFmtId="10" fontId="2" fillId="2" borderId="6" xfId="0" applyNumberFormat="1" applyFont="1" applyFill="1" applyBorder="1" applyAlignment="1">
      <alignment horizontal="right" wrapText="1"/>
    </xf>
    <xf numFmtId="0" fontId="3" fillId="0" borderId="7" xfId="0" applyFont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7" xfId="0" applyFont="1" applyBorder="1" applyAlignment="1">
      <alignment horizontal="right" wrapText="1"/>
    </xf>
    <xf numFmtId="8" fontId="4" fillId="0" borderId="7" xfId="0" applyNumberFormat="1" applyFont="1" applyBorder="1" applyAlignment="1">
      <alignment horizontal="right" wrapText="1"/>
    </xf>
    <xf numFmtId="8" fontId="2" fillId="0" borderId="7" xfId="0" applyNumberFormat="1" applyFont="1" applyBorder="1" applyAlignment="1">
      <alignment horizontal="right" wrapText="1"/>
    </xf>
    <xf numFmtId="8" fontId="2" fillId="5" borderId="7" xfId="0" applyNumberFormat="1" applyFont="1" applyFill="1" applyBorder="1" applyAlignment="1">
      <alignment horizontal="right" wrapText="1"/>
    </xf>
    <xf numFmtId="8" fontId="2" fillId="4" borderId="7" xfId="0" applyNumberFormat="1" applyFont="1" applyFill="1" applyBorder="1" applyAlignment="1">
      <alignment horizontal="right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1" fillId="0" borderId="8" xfId="0" applyFont="1" applyBorder="1"/>
    <xf numFmtId="0" fontId="5" fillId="0" borderId="0" xfId="1"/>
    <xf numFmtId="8" fontId="0" fillId="0" borderId="0" xfId="0" applyNumberFormat="1"/>
    <xf numFmtId="44" fontId="0" fillId="0" borderId="0" xfId="2" applyFont="1"/>
    <xf numFmtId="8" fontId="2" fillId="0" borderId="7" xfId="0" applyNumberFormat="1" applyFont="1" applyFill="1" applyBorder="1" applyAlignment="1">
      <alignment horizontal="right" wrapText="1"/>
    </xf>
    <xf numFmtId="0" fontId="0" fillId="0" borderId="0" xfId="0"/>
    <xf numFmtId="44" fontId="2" fillId="0" borderId="7" xfId="2" applyFont="1" applyBorder="1" applyAlignment="1">
      <alignment horizontal="right" wrapText="1"/>
    </xf>
    <xf numFmtId="44" fontId="4" fillId="0" borderId="7" xfId="2" applyFont="1" applyBorder="1" applyAlignment="1">
      <alignment horizontal="right" wrapText="1"/>
    </xf>
    <xf numFmtId="44" fontId="2" fillId="0" borderId="30" xfId="2" applyFont="1" applyBorder="1" applyAlignment="1">
      <alignment horizontal="right" wrapText="1"/>
    </xf>
    <xf numFmtId="8" fontId="2" fillId="0" borderId="31" xfId="0" applyNumberFormat="1" applyFont="1" applyBorder="1" applyAlignment="1">
      <alignment horizontal="right" wrapText="1"/>
    </xf>
    <xf numFmtId="44" fontId="2" fillId="0" borderId="32" xfId="2" applyFont="1" applyBorder="1" applyAlignment="1">
      <alignment horizontal="right" wrapText="1"/>
    </xf>
    <xf numFmtId="8" fontId="2" fillId="0" borderId="33" xfId="0" applyNumberFormat="1" applyFont="1" applyBorder="1" applyAlignment="1">
      <alignment horizontal="right" wrapText="1"/>
    </xf>
    <xf numFmtId="8" fontId="2" fillId="0" borderId="0" xfId="0" applyNumberFormat="1" applyFont="1" applyFill="1" applyBorder="1" applyAlignment="1">
      <alignment horizontal="right" wrapText="1"/>
    </xf>
    <xf numFmtId="44" fontId="4" fillId="0" borderId="32" xfId="2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44" fontId="2" fillId="0" borderId="7" xfId="0" applyNumberFormat="1" applyFont="1" applyBorder="1" applyAlignment="1">
      <alignment horizontal="right" wrapText="1"/>
    </xf>
    <xf numFmtId="0" fontId="3" fillId="0" borderId="3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wrapText="1"/>
    </xf>
    <xf numFmtId="9" fontId="2" fillId="3" borderId="38" xfId="0" applyNumberFormat="1" applyFont="1" applyFill="1" applyBorder="1" applyAlignment="1">
      <alignment horizontal="right" wrapText="1"/>
    </xf>
    <xf numFmtId="0" fontId="2" fillId="3" borderId="38" xfId="0" applyFont="1" applyFill="1" applyBorder="1" applyAlignment="1">
      <alignment wrapText="1"/>
    </xf>
    <xf numFmtId="0" fontId="3" fillId="3" borderId="38" xfId="0" applyFont="1" applyFill="1" applyBorder="1" applyAlignment="1">
      <alignment wrapText="1"/>
    </xf>
    <xf numFmtId="0" fontId="2" fillId="3" borderId="39" xfId="0" applyFont="1" applyFill="1" applyBorder="1" applyAlignment="1">
      <alignment wrapText="1"/>
    </xf>
    <xf numFmtId="8" fontId="2" fillId="3" borderId="40" xfId="0" applyNumberFormat="1" applyFont="1" applyFill="1" applyBorder="1" applyAlignment="1">
      <alignment horizontal="right" wrapText="1"/>
    </xf>
    <xf numFmtId="0" fontId="3" fillId="3" borderId="40" xfId="0" applyFont="1" applyFill="1" applyBorder="1" applyAlignment="1">
      <alignment wrapText="1"/>
    </xf>
    <xf numFmtId="0" fontId="3" fillId="3" borderId="4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00000000-0005-0000-0000-000031000000}"/>
    <cellStyle name="60% - Accent2 2" xfId="39" xr:uid="{00000000-0005-0000-0000-000032000000}"/>
    <cellStyle name="60% - Accent3 2" xfId="40" xr:uid="{00000000-0005-0000-0000-000033000000}"/>
    <cellStyle name="60% - Accent4 2" xfId="41" xr:uid="{00000000-0005-0000-0000-000034000000}"/>
    <cellStyle name="60% - Accent5 2" xfId="42" xr:uid="{00000000-0005-0000-0000-000035000000}"/>
    <cellStyle name="60% - Accent6 2" xfId="43" xr:uid="{00000000-0005-0000-0000-000036000000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2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Input" xfId="9" builtinId="20" customBuiltin="1"/>
    <cellStyle name="Linked Cell" xfId="12" builtinId="24" customBuiltin="1"/>
    <cellStyle name="Neutral 2" xfId="37" xr:uid="{00000000-0005-0000-0000-000037000000}"/>
    <cellStyle name="Normal" xfId="0" builtinId="0"/>
    <cellStyle name="Note" xfId="15" builtinId="10" customBuiltin="1"/>
    <cellStyle name="Output" xfId="10" builtinId="21" customBuiltin="1"/>
    <cellStyle name="Title 2" xfId="36" xr:uid="{00000000-0005-0000-0000-000038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rc.gov/docs/ML1224/ML12240A2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E2B2-A5DE-4365-917B-FAC93BDB1938}">
  <dimension ref="B1:I32"/>
  <sheetViews>
    <sheetView tabSelected="1" workbookViewId="0">
      <selection activeCell="C8" sqref="C8"/>
    </sheetView>
  </sheetViews>
  <sheetFormatPr defaultRowHeight="15" x14ac:dyDescent="0.25"/>
  <cols>
    <col min="1" max="1" width="5.28515625" customWidth="1"/>
    <col min="2" max="2" width="16.42578125" customWidth="1"/>
    <col min="3" max="3" width="18" bestFit="1" customWidth="1"/>
    <col min="5" max="5" width="21.140625" customWidth="1"/>
    <col min="6" max="6" width="21.42578125" style="35" customWidth="1"/>
    <col min="7" max="7" width="16" bestFit="1" customWidth="1"/>
    <col min="8" max="8" width="22.140625" customWidth="1"/>
    <col min="9" max="9" width="16.85546875" bestFit="1" customWidth="1"/>
  </cols>
  <sheetData>
    <row r="1" spans="2:9" ht="15.75" thickBot="1" x14ac:dyDescent="0.3"/>
    <row r="2" spans="2:9" ht="16.5" thickBot="1" x14ac:dyDescent="0.3">
      <c r="B2" s="58" t="s">
        <v>0</v>
      </c>
      <c r="C2" s="59"/>
      <c r="D2" s="46"/>
      <c r="E2" s="49"/>
      <c r="F2" s="60" t="s">
        <v>49</v>
      </c>
      <c r="G2" s="61"/>
      <c r="H2" s="61"/>
      <c r="I2" s="62"/>
    </row>
    <row r="3" spans="2:9" ht="18" thickBot="1" x14ac:dyDescent="0.35">
      <c r="B3" s="2" t="s">
        <v>2</v>
      </c>
      <c r="C3" s="3">
        <v>25500</v>
      </c>
      <c r="D3" s="46"/>
      <c r="E3" s="48"/>
      <c r="F3" s="50"/>
      <c r="G3" s="5"/>
      <c r="H3" s="5"/>
      <c r="I3" s="51"/>
    </row>
    <row r="4" spans="2:9" ht="16.5" thickBot="1" x14ac:dyDescent="0.3">
      <c r="B4" s="2" t="s">
        <v>4</v>
      </c>
      <c r="C4" s="6">
        <v>3</v>
      </c>
      <c r="D4" s="46"/>
      <c r="E4" s="48"/>
      <c r="F4" s="50"/>
      <c r="G4" s="7"/>
      <c r="H4" s="7"/>
      <c r="I4" s="52"/>
    </row>
    <row r="5" spans="2:9" ht="32.25" thickBot="1" x14ac:dyDescent="0.3">
      <c r="B5" s="2" t="s">
        <v>5</v>
      </c>
      <c r="C5" s="8">
        <f>I15</f>
        <v>2799161.1991375703</v>
      </c>
      <c r="D5" s="46"/>
      <c r="E5" s="48"/>
      <c r="F5" s="50" t="s">
        <v>35</v>
      </c>
      <c r="G5" s="9">
        <v>68165000</v>
      </c>
      <c r="H5" s="10"/>
      <c r="I5" s="53"/>
    </row>
    <row r="6" spans="2:9" ht="16.5" thickBot="1" x14ac:dyDescent="0.3">
      <c r="B6" s="2" t="s">
        <v>6</v>
      </c>
      <c r="C6" s="8">
        <v>998603.5</v>
      </c>
      <c r="D6" s="46"/>
      <c r="E6" s="48"/>
      <c r="F6" s="54" t="s">
        <v>48</v>
      </c>
      <c r="G6" s="55">
        <v>45300</v>
      </c>
      <c r="H6" s="56"/>
      <c r="I6" s="57"/>
    </row>
    <row r="7" spans="2:9" ht="16.5" thickBot="1" x14ac:dyDescent="0.3">
      <c r="B7" s="2" t="s">
        <v>3</v>
      </c>
      <c r="C7" s="11">
        <v>0.03</v>
      </c>
      <c r="D7" s="12"/>
      <c r="E7" s="47"/>
      <c r="F7" s="47"/>
      <c r="G7" s="47"/>
      <c r="H7" s="47"/>
      <c r="I7" s="47"/>
    </row>
    <row r="8" spans="2:9" ht="16.5" thickBot="1" x14ac:dyDescent="0.3">
      <c r="B8" s="12"/>
      <c r="C8" s="12"/>
      <c r="D8" s="12"/>
      <c r="E8" s="12"/>
      <c r="F8" s="12"/>
      <c r="G8" s="12"/>
      <c r="H8" s="12"/>
      <c r="I8" s="12"/>
    </row>
    <row r="9" spans="2:9" ht="32.25" thickBot="1" x14ac:dyDescent="0.3">
      <c r="B9" s="12"/>
      <c r="C9" s="12"/>
      <c r="D9" s="13" t="s">
        <v>7</v>
      </c>
      <c r="E9" s="13" t="s">
        <v>2</v>
      </c>
      <c r="F9" s="13" t="s">
        <v>48</v>
      </c>
      <c r="G9" s="13" t="s">
        <v>8</v>
      </c>
      <c r="H9" s="13" t="s">
        <v>9</v>
      </c>
      <c r="I9" s="13" t="s">
        <v>10</v>
      </c>
    </row>
    <row r="10" spans="2:9" ht="18" thickBot="1" x14ac:dyDescent="0.35">
      <c r="B10" s="12"/>
      <c r="C10" s="12"/>
      <c r="D10" s="14">
        <v>0</v>
      </c>
      <c r="E10" s="15">
        <v>25500</v>
      </c>
      <c r="F10" s="37">
        <v>0</v>
      </c>
      <c r="G10" s="36">
        <v>0</v>
      </c>
      <c r="H10" s="16">
        <f>G10-E10</f>
        <v>-25500</v>
      </c>
      <c r="I10" s="16">
        <f>H10*(1/(1+$C$7))^D10</f>
        <v>-25500</v>
      </c>
    </row>
    <row r="11" spans="2:9" ht="16.5" thickBot="1" x14ac:dyDescent="0.3">
      <c r="B11" s="12"/>
      <c r="C11" s="12"/>
      <c r="D11" s="14">
        <v>1</v>
      </c>
      <c r="E11" s="36">
        <v>0</v>
      </c>
      <c r="F11" s="36">
        <v>0</v>
      </c>
      <c r="G11" s="16">
        <v>998603.5</v>
      </c>
      <c r="H11" s="16">
        <f>G11-F11</f>
        <v>998603.5</v>
      </c>
      <c r="I11" s="16">
        <f t="shared" ref="I11:I13" si="0">H11*(1/(1+$C$7))^D11</f>
        <v>969517.96116504853</v>
      </c>
    </row>
    <row r="12" spans="2:9" ht="16.5" thickBot="1" x14ac:dyDescent="0.3">
      <c r="B12" s="12"/>
      <c r="C12" s="12"/>
      <c r="D12" s="14">
        <v>2</v>
      </c>
      <c r="E12" s="36">
        <v>0</v>
      </c>
      <c r="F12" s="36">
        <v>0</v>
      </c>
      <c r="G12" s="16">
        <v>998603.5</v>
      </c>
      <c r="H12" s="16">
        <f>G12-F12</f>
        <v>998603.5</v>
      </c>
      <c r="I12" s="16">
        <f t="shared" si="0"/>
        <v>941279.57394664909</v>
      </c>
    </row>
    <row r="13" spans="2:9" ht="16.5" thickBot="1" x14ac:dyDescent="0.3">
      <c r="B13" s="12"/>
      <c r="C13" s="12"/>
      <c r="D13" s="14">
        <v>3</v>
      </c>
      <c r="E13" s="36">
        <v>0</v>
      </c>
      <c r="F13" s="36">
        <v>0</v>
      </c>
      <c r="G13" s="16">
        <v>998603.5</v>
      </c>
      <c r="H13" s="16">
        <f>G13-F13</f>
        <v>998603.5</v>
      </c>
      <c r="I13" s="16">
        <f t="shared" si="0"/>
        <v>913863.66402587295</v>
      </c>
    </row>
    <row r="14" spans="2:9" ht="16.5" thickBot="1" x14ac:dyDescent="0.3">
      <c r="B14" s="12"/>
      <c r="C14" s="12"/>
      <c r="D14" s="14"/>
      <c r="E14" s="14"/>
      <c r="F14" s="14"/>
      <c r="G14" s="16"/>
      <c r="H14" s="16"/>
      <c r="I14" s="16"/>
    </row>
    <row r="15" spans="2:9" ht="16.5" thickBot="1" x14ac:dyDescent="0.3">
      <c r="B15" s="12"/>
      <c r="C15" s="12"/>
      <c r="D15" s="14"/>
      <c r="E15" s="14"/>
      <c r="F15" s="14"/>
      <c r="G15" s="16"/>
      <c r="H15" s="16"/>
      <c r="I15" s="17">
        <f>SUM(I10:I13)</f>
        <v>2799161.1991375703</v>
      </c>
    </row>
    <row r="16" spans="2:9" ht="16.5" thickBot="1" x14ac:dyDescent="0.3">
      <c r="B16" s="12"/>
      <c r="C16" s="12"/>
      <c r="D16" s="14"/>
      <c r="E16" s="14"/>
      <c r="F16" s="14"/>
      <c r="G16" s="16"/>
      <c r="H16" s="16"/>
      <c r="I16" s="16"/>
    </row>
    <row r="17" spans="2:9" ht="16.5" thickBot="1" x14ac:dyDescent="0.3">
      <c r="B17" s="12"/>
      <c r="C17" s="12"/>
      <c r="D17" s="14"/>
      <c r="E17" s="14"/>
      <c r="F17" s="14"/>
      <c r="G17" s="16"/>
      <c r="H17" s="16"/>
      <c r="I17" s="16"/>
    </row>
    <row r="18" spans="2:9" ht="16.5" thickBot="1" x14ac:dyDescent="0.3">
      <c r="B18" s="12"/>
      <c r="C18" s="12"/>
      <c r="D18" s="14"/>
      <c r="E18" s="14"/>
      <c r="F18" s="14"/>
      <c r="G18" s="16"/>
      <c r="H18" s="16"/>
      <c r="I18" s="16"/>
    </row>
    <row r="19" spans="2:9" ht="16.5" thickBot="1" x14ac:dyDescent="0.3">
      <c r="B19" s="12"/>
      <c r="C19" s="12"/>
      <c r="D19" s="14"/>
      <c r="E19" s="14"/>
      <c r="F19" s="14"/>
      <c r="G19" s="16"/>
      <c r="H19" s="16"/>
      <c r="I19" s="16"/>
    </row>
    <row r="20" spans="2:9" ht="16.5" thickBot="1" x14ac:dyDescent="0.3">
      <c r="B20" s="12"/>
      <c r="C20" s="12"/>
      <c r="D20" s="14"/>
      <c r="E20" s="14"/>
      <c r="F20" s="14"/>
      <c r="G20" s="16"/>
      <c r="H20" s="16"/>
      <c r="I20" s="16"/>
    </row>
    <row r="21" spans="2:9" ht="16.5" thickBot="1" x14ac:dyDescent="0.3">
      <c r="B21" s="12"/>
      <c r="C21" s="12"/>
      <c r="D21" s="14"/>
      <c r="E21" s="14"/>
      <c r="F21" s="14"/>
      <c r="G21" s="16"/>
      <c r="H21" s="16"/>
      <c r="I21" s="16"/>
    </row>
    <row r="22" spans="2:9" ht="16.5" thickBot="1" x14ac:dyDescent="0.3">
      <c r="B22" s="12"/>
      <c r="C22" s="12"/>
      <c r="D22" s="14"/>
      <c r="E22" s="14"/>
      <c r="F22" s="14"/>
      <c r="G22" s="16"/>
      <c r="H22" s="16"/>
      <c r="I22" s="34"/>
    </row>
    <row r="23" spans="2:9" ht="16.5" thickBot="1" x14ac:dyDescent="0.3">
      <c r="B23" s="12"/>
      <c r="C23" s="12"/>
      <c r="D23" s="14"/>
      <c r="E23" s="14"/>
      <c r="F23" s="14"/>
      <c r="G23" s="16"/>
      <c r="H23" s="16"/>
      <c r="I23" s="16"/>
    </row>
    <row r="24" spans="2:9" ht="16.5" thickBot="1" x14ac:dyDescent="0.3">
      <c r="B24" s="12"/>
      <c r="C24" s="12"/>
      <c r="D24" s="14"/>
      <c r="E24" s="14"/>
      <c r="F24" s="14"/>
      <c r="G24" s="16"/>
      <c r="H24" s="16"/>
      <c r="I24" s="16"/>
    </row>
    <row r="25" spans="2:9" ht="16.5" thickBot="1" x14ac:dyDescent="0.3">
      <c r="B25" s="12"/>
      <c r="C25" s="12"/>
      <c r="D25" s="14"/>
      <c r="E25" s="14"/>
      <c r="F25" s="14"/>
      <c r="G25" s="16"/>
      <c r="H25" s="16"/>
      <c r="I25" s="16"/>
    </row>
    <row r="26" spans="2:9" ht="16.5" thickBot="1" x14ac:dyDescent="0.3">
      <c r="B26" s="12"/>
      <c r="C26" s="12"/>
      <c r="D26" s="14"/>
      <c r="E26" s="14"/>
      <c r="F26" s="14"/>
      <c r="G26" s="16"/>
      <c r="H26" s="16"/>
      <c r="I26" s="16"/>
    </row>
    <row r="27" spans="2:9" ht="16.5" thickBot="1" x14ac:dyDescent="0.3">
      <c r="B27" s="12"/>
      <c r="C27" s="12"/>
      <c r="D27" s="14"/>
      <c r="E27" s="14"/>
      <c r="F27" s="14"/>
      <c r="G27" s="16"/>
      <c r="H27" s="16"/>
      <c r="I27" s="16"/>
    </row>
    <row r="28" spans="2:9" ht="16.5" thickBot="1" x14ac:dyDescent="0.3">
      <c r="B28" s="12"/>
      <c r="C28" s="12"/>
      <c r="D28" s="14"/>
      <c r="E28" s="14"/>
      <c r="F28" s="14"/>
      <c r="G28" s="16"/>
      <c r="H28" s="16"/>
      <c r="I28" s="16"/>
    </row>
    <row r="29" spans="2:9" ht="16.5" thickBot="1" x14ac:dyDescent="0.3">
      <c r="B29" s="12"/>
      <c r="C29" s="12"/>
      <c r="D29" s="14"/>
      <c r="E29" s="14"/>
      <c r="F29" s="14"/>
      <c r="G29" s="16"/>
      <c r="H29" s="16"/>
      <c r="I29" s="16"/>
    </row>
    <row r="30" spans="2:9" ht="16.5" thickBot="1" x14ac:dyDescent="0.3">
      <c r="B30" s="12"/>
      <c r="C30" s="12"/>
      <c r="D30" s="14"/>
      <c r="E30" s="14"/>
      <c r="F30" s="14"/>
      <c r="G30" s="16"/>
      <c r="H30" s="16"/>
      <c r="I30" s="16"/>
    </row>
    <row r="31" spans="2:9" ht="16.5" thickBot="1" x14ac:dyDescent="0.3">
      <c r="B31" s="12"/>
      <c r="C31" s="12"/>
      <c r="D31" s="12"/>
      <c r="E31" s="12"/>
      <c r="F31" s="12"/>
      <c r="G31" s="12"/>
      <c r="H31" s="12"/>
      <c r="I31" s="12"/>
    </row>
    <row r="32" spans="2:9" ht="16.5" thickBot="1" x14ac:dyDescent="0.3">
      <c r="B32" s="12"/>
      <c r="C32" s="12"/>
      <c r="D32" s="12"/>
      <c r="E32" s="12"/>
      <c r="F32" s="12"/>
      <c r="G32" s="12"/>
      <c r="H32" s="12"/>
      <c r="I32" s="18"/>
    </row>
  </sheetData>
  <mergeCells count="2">
    <mergeCell ref="B2:C2"/>
    <mergeCell ref="F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03D35-4595-45EE-B339-998B10762FCF}">
  <dimension ref="B1:I32"/>
  <sheetViews>
    <sheetView workbookViewId="0">
      <selection activeCell="C8" sqref="C8"/>
    </sheetView>
  </sheetViews>
  <sheetFormatPr defaultRowHeight="15" x14ac:dyDescent="0.25"/>
  <cols>
    <col min="1" max="1" width="5.28515625" style="35" customWidth="1"/>
    <col min="2" max="2" width="16.42578125" style="35" customWidth="1"/>
    <col min="3" max="3" width="18" style="35" bestFit="1" customWidth="1"/>
    <col min="4" max="4" width="9.140625" style="35"/>
    <col min="5" max="5" width="21.140625" style="35" customWidth="1"/>
    <col min="6" max="6" width="21.42578125" style="35" customWidth="1"/>
    <col min="7" max="7" width="16" style="35" bestFit="1" customWidth="1"/>
    <col min="8" max="8" width="22.140625" style="35" customWidth="1"/>
    <col min="9" max="9" width="16.85546875" style="35" bestFit="1" customWidth="1"/>
    <col min="10" max="16384" width="9.140625" style="35"/>
  </cols>
  <sheetData>
    <row r="1" spans="2:9" ht="15.75" thickBot="1" x14ac:dyDescent="0.3"/>
    <row r="2" spans="2:9" ht="16.5" thickBot="1" x14ac:dyDescent="0.3">
      <c r="B2" s="58" t="s">
        <v>0</v>
      </c>
      <c r="C2" s="59"/>
      <c r="D2" s="1"/>
      <c r="E2" s="63" t="s">
        <v>1</v>
      </c>
      <c r="F2" s="64"/>
      <c r="G2" s="64"/>
      <c r="H2" s="64"/>
      <c r="I2" s="65"/>
    </row>
    <row r="3" spans="2:9" ht="18" thickBot="1" x14ac:dyDescent="0.35">
      <c r="B3" s="2" t="s">
        <v>2</v>
      </c>
      <c r="C3" s="3">
        <v>25500</v>
      </c>
      <c r="D3" s="1"/>
      <c r="E3" s="4"/>
      <c r="F3" s="4"/>
      <c r="G3" s="5"/>
      <c r="H3" s="5"/>
      <c r="I3" s="5"/>
    </row>
    <row r="4" spans="2:9" ht="16.5" thickBot="1" x14ac:dyDescent="0.3">
      <c r="B4" s="2" t="s">
        <v>4</v>
      </c>
      <c r="C4" s="6">
        <v>3</v>
      </c>
      <c r="D4" s="1"/>
      <c r="E4" s="4"/>
      <c r="F4" s="4"/>
      <c r="G4" s="7"/>
      <c r="H4" s="7"/>
      <c r="I4" s="4"/>
    </row>
    <row r="5" spans="2:9" ht="32.25" thickBot="1" x14ac:dyDescent="0.3">
      <c r="B5" s="2" t="s">
        <v>5</v>
      </c>
      <c r="C5" s="8">
        <f>I15</f>
        <v>66923075.250863209</v>
      </c>
      <c r="D5" s="1"/>
      <c r="E5" s="4"/>
      <c r="F5" s="4" t="s">
        <v>35</v>
      </c>
      <c r="G5" s="9">
        <v>68165000</v>
      </c>
      <c r="H5" s="10"/>
      <c r="I5" s="10"/>
    </row>
    <row r="6" spans="2:9" ht="16.5" thickBot="1" x14ac:dyDescent="0.3">
      <c r="B6" s="2" t="s">
        <v>6</v>
      </c>
      <c r="C6" s="8">
        <v>998603.5</v>
      </c>
      <c r="D6" s="1"/>
      <c r="E6" s="4"/>
      <c r="F6" s="4" t="s">
        <v>48</v>
      </c>
      <c r="G6" s="9">
        <v>45300</v>
      </c>
      <c r="H6" s="10"/>
      <c r="I6" s="10"/>
    </row>
    <row r="7" spans="2:9" ht="16.5" thickBot="1" x14ac:dyDescent="0.3">
      <c r="B7" s="2" t="s">
        <v>3</v>
      </c>
      <c r="C7" s="11">
        <v>0.03</v>
      </c>
      <c r="D7" s="12"/>
      <c r="E7" s="12"/>
      <c r="F7" s="12"/>
      <c r="G7" s="12"/>
      <c r="H7" s="12"/>
      <c r="I7" s="12"/>
    </row>
    <row r="8" spans="2:9" ht="16.5" thickBot="1" x14ac:dyDescent="0.3">
      <c r="B8" s="12"/>
      <c r="C8" s="12"/>
      <c r="D8" s="12"/>
      <c r="E8" s="12"/>
      <c r="F8" s="12"/>
      <c r="G8" s="12"/>
      <c r="H8" s="12"/>
      <c r="I8" s="12"/>
    </row>
    <row r="9" spans="2:9" ht="16.5" thickBot="1" x14ac:dyDescent="0.3">
      <c r="B9" s="12"/>
      <c r="C9" s="12"/>
      <c r="D9" s="13" t="s">
        <v>7</v>
      </c>
      <c r="E9" s="13" t="s">
        <v>2</v>
      </c>
      <c r="F9" s="13" t="s">
        <v>48</v>
      </c>
      <c r="G9" s="13" t="s">
        <v>8</v>
      </c>
      <c r="H9" s="13" t="s">
        <v>9</v>
      </c>
      <c r="I9" s="13" t="s">
        <v>10</v>
      </c>
    </row>
    <row r="10" spans="2:9" ht="18" thickBot="1" x14ac:dyDescent="0.35">
      <c r="B10" s="12"/>
      <c r="C10" s="12"/>
      <c r="D10" s="14">
        <v>0</v>
      </c>
      <c r="E10" s="15">
        <v>25500</v>
      </c>
      <c r="F10" s="43">
        <v>0</v>
      </c>
      <c r="G10" s="40">
        <v>0</v>
      </c>
      <c r="H10" s="45">
        <f>G10-E10</f>
        <v>-25500</v>
      </c>
      <c r="I10" s="16">
        <f>H10*(1/(1+$C$7))^D10</f>
        <v>-25500</v>
      </c>
    </row>
    <row r="11" spans="2:9" ht="16.5" thickBot="1" x14ac:dyDescent="0.3">
      <c r="B11" s="12"/>
      <c r="C11" s="12">
        <v>2019</v>
      </c>
      <c r="D11" s="14">
        <v>1</v>
      </c>
      <c r="E11" s="38">
        <v>0</v>
      </c>
      <c r="F11" s="42">
        <v>45300</v>
      </c>
      <c r="G11" s="42">
        <v>998603.5</v>
      </c>
      <c r="H11" s="39">
        <f>G11-F11</f>
        <v>953303.5</v>
      </c>
      <c r="I11" s="16">
        <f t="shared" ref="I11:I12" si="0">H11*(1/(1+$C$7))^D11</f>
        <v>925537.37864077673</v>
      </c>
    </row>
    <row r="12" spans="2:9" ht="16.5" thickBot="1" x14ac:dyDescent="0.3">
      <c r="B12" s="12"/>
      <c r="C12" s="12">
        <v>2020</v>
      </c>
      <c r="D12" s="14">
        <v>2</v>
      </c>
      <c r="E12" s="38">
        <v>0</v>
      </c>
      <c r="F12" s="42">
        <v>45300</v>
      </c>
      <c r="G12" s="42">
        <f>C6+G5</f>
        <v>69163603.5</v>
      </c>
      <c r="H12" s="39">
        <f>G12-F12</f>
        <v>69118303.5</v>
      </c>
      <c r="I12" s="16">
        <f t="shared" si="0"/>
        <v>65150630.125365257</v>
      </c>
    </row>
    <row r="13" spans="2:9" ht="16.5" thickBot="1" x14ac:dyDescent="0.3">
      <c r="B13" s="12"/>
      <c r="C13" s="12">
        <v>2021</v>
      </c>
      <c r="D13" s="14">
        <v>3</v>
      </c>
      <c r="E13" s="38">
        <v>0</v>
      </c>
      <c r="F13" s="42">
        <v>45300</v>
      </c>
      <c r="G13" s="42">
        <v>998603.5</v>
      </c>
      <c r="H13" s="39">
        <f>G13-F13</f>
        <v>953303.5</v>
      </c>
      <c r="I13" s="16">
        <f>H13*(1/(1+$C$7))^D13</f>
        <v>872407.74685717479</v>
      </c>
    </row>
    <row r="14" spans="2:9" ht="16.5" thickBot="1" x14ac:dyDescent="0.3">
      <c r="B14" s="12"/>
      <c r="C14" s="12"/>
      <c r="D14" s="14"/>
      <c r="E14" s="14"/>
      <c r="F14" s="44"/>
      <c r="G14" s="41"/>
      <c r="H14" s="16"/>
      <c r="I14" s="16"/>
    </row>
    <row r="15" spans="2:9" ht="16.5" thickBot="1" x14ac:dyDescent="0.3">
      <c r="B15" s="12"/>
      <c r="C15" s="12"/>
      <c r="D15" s="14"/>
      <c r="E15" s="14"/>
      <c r="F15" s="14"/>
      <c r="G15" s="16"/>
      <c r="H15" s="16"/>
      <c r="I15" s="17">
        <f>SUM(I10:I13)</f>
        <v>66923075.250863209</v>
      </c>
    </row>
    <row r="16" spans="2:9" ht="16.5" thickBot="1" x14ac:dyDescent="0.3">
      <c r="B16" s="12"/>
      <c r="C16" s="12"/>
      <c r="D16" s="14"/>
      <c r="E16" s="14"/>
      <c r="F16" s="14"/>
      <c r="G16" s="16"/>
      <c r="H16" s="16"/>
      <c r="I16" s="16"/>
    </row>
    <row r="17" spans="2:9" ht="16.5" thickBot="1" x14ac:dyDescent="0.3">
      <c r="B17" s="12"/>
      <c r="C17" s="12"/>
      <c r="D17" s="14"/>
      <c r="E17" s="14"/>
      <c r="F17" s="14"/>
      <c r="G17" s="16"/>
      <c r="H17" s="16"/>
      <c r="I17" s="16"/>
    </row>
    <row r="18" spans="2:9" ht="16.5" thickBot="1" x14ac:dyDescent="0.3">
      <c r="B18" s="12"/>
      <c r="C18" s="12"/>
      <c r="D18" s="14"/>
      <c r="E18" s="14"/>
      <c r="F18" s="14"/>
      <c r="G18" s="16"/>
      <c r="H18" s="16"/>
      <c r="I18" s="16"/>
    </row>
    <row r="19" spans="2:9" ht="16.5" thickBot="1" x14ac:dyDescent="0.3">
      <c r="B19" s="12"/>
      <c r="C19" s="12"/>
      <c r="D19" s="14"/>
      <c r="E19" s="14"/>
      <c r="F19" s="14"/>
      <c r="G19" s="16"/>
      <c r="H19" s="16"/>
      <c r="I19" s="16"/>
    </row>
    <row r="20" spans="2:9" ht="16.5" thickBot="1" x14ac:dyDescent="0.3">
      <c r="B20" s="12"/>
      <c r="C20" s="12"/>
      <c r="D20" s="14"/>
      <c r="E20" s="14"/>
      <c r="F20" s="14"/>
      <c r="G20" s="16"/>
      <c r="H20" s="16"/>
      <c r="I20" s="16"/>
    </row>
    <row r="21" spans="2:9" ht="16.5" thickBot="1" x14ac:dyDescent="0.3">
      <c r="B21" s="12"/>
      <c r="C21" s="12"/>
      <c r="D21" s="14"/>
      <c r="E21" s="14"/>
      <c r="F21" s="14"/>
      <c r="G21" s="16"/>
      <c r="H21" s="16"/>
      <c r="I21" s="16"/>
    </row>
    <row r="22" spans="2:9" ht="16.5" thickBot="1" x14ac:dyDescent="0.3">
      <c r="B22" s="12"/>
      <c r="C22" s="12"/>
      <c r="D22" s="14"/>
      <c r="E22" s="14"/>
      <c r="F22" s="14"/>
      <c r="G22" s="16"/>
      <c r="H22" s="16"/>
      <c r="I22" s="34"/>
    </row>
    <row r="23" spans="2:9" ht="16.5" thickBot="1" x14ac:dyDescent="0.3">
      <c r="B23" s="12"/>
      <c r="C23" s="12"/>
      <c r="D23" s="14"/>
      <c r="E23" s="14"/>
      <c r="F23" s="14"/>
      <c r="G23" s="16"/>
      <c r="H23" s="16"/>
      <c r="I23" s="16"/>
    </row>
    <row r="24" spans="2:9" ht="16.5" thickBot="1" x14ac:dyDescent="0.3">
      <c r="B24" s="12"/>
      <c r="C24" s="12"/>
      <c r="D24" s="14"/>
      <c r="E24" s="14"/>
      <c r="F24" s="14"/>
      <c r="G24" s="16"/>
      <c r="H24" s="16"/>
      <c r="I24" s="16"/>
    </row>
    <row r="25" spans="2:9" ht="16.5" thickBot="1" x14ac:dyDescent="0.3">
      <c r="B25" s="12"/>
      <c r="C25" s="12"/>
      <c r="D25" s="14"/>
      <c r="E25" s="14"/>
      <c r="F25" s="14"/>
      <c r="G25" s="16"/>
      <c r="H25" s="16"/>
      <c r="I25" s="16"/>
    </row>
    <row r="26" spans="2:9" ht="16.5" thickBot="1" x14ac:dyDescent="0.3">
      <c r="B26" s="12"/>
      <c r="C26" s="12"/>
      <c r="D26" s="14"/>
      <c r="E26" s="14"/>
      <c r="F26" s="14"/>
      <c r="G26" s="16"/>
      <c r="H26" s="16"/>
      <c r="I26" s="16"/>
    </row>
    <row r="27" spans="2:9" ht="16.5" thickBot="1" x14ac:dyDescent="0.3">
      <c r="B27" s="12"/>
      <c r="C27" s="12"/>
      <c r="D27" s="14"/>
      <c r="E27" s="14"/>
      <c r="F27" s="14"/>
      <c r="G27" s="16"/>
      <c r="H27" s="16"/>
      <c r="I27" s="16"/>
    </row>
    <row r="28" spans="2:9" ht="16.5" thickBot="1" x14ac:dyDescent="0.3">
      <c r="B28" s="12"/>
      <c r="C28" s="12"/>
      <c r="D28" s="14"/>
      <c r="E28" s="14"/>
      <c r="F28" s="14"/>
      <c r="G28" s="16"/>
      <c r="H28" s="16"/>
      <c r="I28" s="16"/>
    </row>
    <row r="29" spans="2:9" ht="16.5" thickBot="1" x14ac:dyDescent="0.3">
      <c r="B29" s="12"/>
      <c r="C29" s="12"/>
      <c r="D29" s="14"/>
      <c r="E29" s="14"/>
      <c r="F29" s="14"/>
      <c r="G29" s="16"/>
      <c r="H29" s="16"/>
      <c r="I29" s="16"/>
    </row>
    <row r="30" spans="2:9" ht="16.5" thickBot="1" x14ac:dyDescent="0.3">
      <c r="B30" s="12"/>
      <c r="C30" s="12"/>
      <c r="D30" s="14"/>
      <c r="E30" s="14"/>
      <c r="F30" s="14"/>
      <c r="G30" s="16"/>
      <c r="H30" s="16"/>
      <c r="I30" s="16"/>
    </row>
    <row r="31" spans="2:9" ht="16.5" thickBot="1" x14ac:dyDescent="0.3">
      <c r="B31" s="12"/>
      <c r="C31" s="12"/>
      <c r="D31" s="12"/>
      <c r="E31" s="12"/>
      <c r="F31" s="12"/>
      <c r="G31" s="12"/>
      <c r="H31" s="12"/>
      <c r="I31" s="12"/>
    </row>
    <row r="32" spans="2:9" ht="16.5" thickBot="1" x14ac:dyDescent="0.3">
      <c r="B32" s="12"/>
      <c r="C32" s="12"/>
      <c r="D32" s="12"/>
      <c r="E32" s="12"/>
      <c r="F32" s="12"/>
      <c r="G32" s="12"/>
      <c r="H32" s="12"/>
      <c r="I32" s="18"/>
    </row>
  </sheetData>
  <mergeCells count="2">
    <mergeCell ref="B2:C2"/>
    <mergeCell ref="E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33FF-56E1-40F5-8368-59F5D093DA7E}">
  <dimension ref="A2:K23"/>
  <sheetViews>
    <sheetView workbookViewId="0">
      <selection activeCell="D23" sqref="D23"/>
    </sheetView>
  </sheetViews>
  <sheetFormatPr defaultRowHeight="15" x14ac:dyDescent="0.25"/>
  <cols>
    <col min="1" max="1" width="10.28515625" bestFit="1" customWidth="1"/>
    <col min="2" max="2" width="34.140625" bestFit="1" customWidth="1"/>
    <col min="5" max="5" width="16.5703125" bestFit="1" customWidth="1"/>
    <col min="7" max="7" width="19.7109375" bestFit="1" customWidth="1"/>
    <col min="8" max="8" width="19" bestFit="1" customWidth="1"/>
    <col min="9" max="9" width="15.28515625" bestFit="1" customWidth="1"/>
  </cols>
  <sheetData>
    <row r="2" spans="1:11" ht="15.75" thickBot="1" x14ac:dyDescent="0.3"/>
    <row r="3" spans="1:11" ht="15.75" thickBot="1" x14ac:dyDescent="0.3">
      <c r="B3" s="66" t="s">
        <v>11</v>
      </c>
      <c r="C3" s="67"/>
      <c r="D3" s="30" t="s">
        <v>12</v>
      </c>
      <c r="E3" s="30" t="s">
        <v>13</v>
      </c>
      <c r="G3" s="66" t="s">
        <v>14</v>
      </c>
      <c r="H3" s="67"/>
      <c r="I3" s="30" t="s">
        <v>12</v>
      </c>
      <c r="J3" s="30" t="s">
        <v>13</v>
      </c>
    </row>
    <row r="4" spans="1:11" x14ac:dyDescent="0.25">
      <c r="B4" s="26" t="s">
        <v>15</v>
      </c>
      <c r="C4" s="27"/>
      <c r="D4" s="28"/>
      <c r="E4" s="29"/>
      <c r="G4" t="s">
        <v>18</v>
      </c>
    </row>
    <row r="5" spans="1:11" x14ac:dyDescent="0.25">
      <c r="B5" s="25" t="s">
        <v>41</v>
      </c>
      <c r="C5" s="22" t="s">
        <v>20</v>
      </c>
      <c r="D5" s="25">
        <v>30</v>
      </c>
      <c r="E5" s="23" t="s">
        <v>45</v>
      </c>
      <c r="G5" s="68" t="s">
        <v>19</v>
      </c>
      <c r="H5" t="s">
        <v>30</v>
      </c>
      <c r="I5" s="33">
        <v>960355</v>
      </c>
      <c r="J5" t="s">
        <v>22</v>
      </c>
      <c r="K5" t="s">
        <v>23</v>
      </c>
    </row>
    <row r="6" spans="1:11" x14ac:dyDescent="0.25">
      <c r="B6" s="19" t="s">
        <v>16</v>
      </c>
      <c r="C6" s="20"/>
      <c r="D6" s="24"/>
      <c r="E6" s="21" t="s">
        <v>45</v>
      </c>
      <c r="G6" s="68"/>
      <c r="H6" t="s">
        <v>31</v>
      </c>
      <c r="I6" s="32">
        <v>38248.5</v>
      </c>
    </row>
    <row r="7" spans="1:11" x14ac:dyDescent="0.25">
      <c r="A7" t="s">
        <v>46</v>
      </c>
      <c r="B7" s="25" t="s">
        <v>41</v>
      </c>
      <c r="C7" s="22" t="s">
        <v>20</v>
      </c>
      <c r="D7" s="25">
        <v>0</v>
      </c>
      <c r="E7" s="23" t="s">
        <v>33</v>
      </c>
      <c r="F7" t="s">
        <v>34</v>
      </c>
      <c r="G7" s="68"/>
    </row>
    <row r="8" spans="1:11" x14ac:dyDescent="0.25">
      <c r="A8" t="s">
        <v>47</v>
      </c>
      <c r="B8" s="19" t="s">
        <v>17</v>
      </c>
      <c r="C8" s="20"/>
      <c r="D8" s="24"/>
      <c r="E8" s="21"/>
      <c r="H8" t="s">
        <v>32</v>
      </c>
      <c r="I8" s="33">
        <v>68165000</v>
      </c>
    </row>
    <row r="9" spans="1:11" x14ac:dyDescent="0.25">
      <c r="B9" s="25" t="s">
        <v>41</v>
      </c>
      <c r="C9" s="22" t="s">
        <v>20</v>
      </c>
      <c r="D9" s="25">
        <v>0</v>
      </c>
      <c r="E9" s="23" t="s">
        <v>45</v>
      </c>
    </row>
    <row r="10" spans="1:11" x14ac:dyDescent="0.25">
      <c r="B10" s="24" t="s">
        <v>38</v>
      </c>
      <c r="C10" s="24"/>
      <c r="D10" s="24"/>
      <c r="E10" s="21"/>
    </row>
    <row r="11" spans="1:11" x14ac:dyDescent="0.25">
      <c r="B11" s="25" t="s">
        <v>41</v>
      </c>
      <c r="C11" s="25" t="s">
        <v>39</v>
      </c>
      <c r="D11" s="25">
        <v>4800</v>
      </c>
      <c r="E11" s="23" t="s">
        <v>45</v>
      </c>
    </row>
    <row r="13" spans="1:11" x14ac:dyDescent="0.25">
      <c r="B13" t="s">
        <v>24</v>
      </c>
      <c r="D13">
        <v>5096.07</v>
      </c>
      <c r="E13" t="s">
        <v>29</v>
      </c>
    </row>
    <row r="15" spans="1:11" x14ac:dyDescent="0.25">
      <c r="B15" t="s">
        <v>25</v>
      </c>
    </row>
    <row r="17" spans="2:6" x14ac:dyDescent="0.25">
      <c r="B17" t="s">
        <v>26</v>
      </c>
      <c r="C17" t="s">
        <v>20</v>
      </c>
      <c r="D17">
        <v>68</v>
      </c>
      <c r="E17" t="s">
        <v>42</v>
      </c>
    </row>
    <row r="19" spans="2:6" x14ac:dyDescent="0.25">
      <c r="B19" t="s">
        <v>27</v>
      </c>
      <c r="C19" t="s">
        <v>20</v>
      </c>
      <c r="D19">
        <v>50</v>
      </c>
      <c r="E19" t="s">
        <v>43</v>
      </c>
    </row>
    <row r="21" spans="2:6" x14ac:dyDescent="0.25">
      <c r="B21" t="s">
        <v>28</v>
      </c>
      <c r="C21" t="s">
        <v>20</v>
      </c>
    </row>
    <row r="23" spans="2:6" x14ac:dyDescent="0.25">
      <c r="B23" t="s">
        <v>36</v>
      </c>
      <c r="C23" t="s">
        <v>37</v>
      </c>
      <c r="D23">
        <v>120</v>
      </c>
      <c r="E23" s="35" t="s">
        <v>44</v>
      </c>
      <c r="F23" s="35" t="s">
        <v>40</v>
      </c>
    </row>
  </sheetData>
  <mergeCells count="3">
    <mergeCell ref="B3:C3"/>
    <mergeCell ref="G3:H3"/>
    <mergeCell ref="G5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9A914-929B-42FC-A149-B601E88AB295}">
  <dimension ref="A2:B2"/>
  <sheetViews>
    <sheetView workbookViewId="0">
      <selection activeCell="A3" sqref="A3"/>
    </sheetView>
  </sheetViews>
  <sheetFormatPr defaultRowHeight="15" x14ac:dyDescent="0.25"/>
  <cols>
    <col min="1" max="1" width="14.28515625" bestFit="1" customWidth="1"/>
  </cols>
  <sheetData>
    <row r="2" spans="1:2" x14ac:dyDescent="0.25">
      <c r="A2" t="s">
        <v>21</v>
      </c>
      <c r="B2" s="31" t="s">
        <v>22</v>
      </c>
    </row>
  </sheetData>
  <hyperlinks>
    <hyperlink ref="B2" r:id="rId1" xr:uid="{243F722E-E69C-44A2-AB52-60E4FCC8DEB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NPV Chart</vt:lpstr>
      <vt:lpstr>Sensitivity Analysis</vt:lpstr>
      <vt:lpstr>CB Chart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Seltzer, Brianna (DEM)</dc:creator>
  <cp:lastModifiedBy>Seltzer, Brianna (DEM)</cp:lastModifiedBy>
  <dcterms:created xsi:type="dcterms:W3CDTF">2018-11-02T14:40:47Z</dcterms:created>
  <dcterms:modified xsi:type="dcterms:W3CDTF">2018-12-07T12:52:20Z</dcterms:modified>
</cp:coreProperties>
</file>